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<sst xmlns="http://schemas.openxmlformats.org/spreadsheetml/2006/main" count="37" uniqueCount="31">
  <si>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t>BIOMEDICAL WASTE RECORD MONTH APR-2026</t>
  </si>
  <si>
    <t>SR. NO</t>
  </si>
  <si>
    <t xml:space="preserve"> DATE </t>
  </si>
  <si>
    <t xml:space="preserve">RED CATEGORY </t>
  </si>
  <si>
    <t xml:space="preserve">YELLOW  CATEGORY </t>
  </si>
  <si>
    <t>CYTOTOXIC</t>
  </si>
  <si>
    <t>BLUE CATEGORY</t>
  </si>
  <si>
    <t>EFFULENT                (SHARP CUNTAINER)</t>
  </si>
  <si>
    <t xml:space="preserve">SHARP KG </t>
  </si>
  <si>
    <t xml:space="preserve">TOTAL BAGS </t>
  </si>
  <si>
    <t>TOTAL KG</t>
  </si>
  <si>
    <t xml:space="preserve">REMARKS </t>
  </si>
  <si>
    <t>no.of bag</t>
  </si>
  <si>
    <t xml:space="preserve">KG </t>
  </si>
  <si>
    <t>KG</t>
  </si>
  <si>
    <t xml:space="preserve">           </t>
  </si>
  <si>
    <t>TOTAL</t>
  </si>
  <si>
    <t xml:space="preserve">caculater </t>
  </si>
  <si>
    <t xml:space="preserve">Praticulars </t>
  </si>
  <si>
    <t xml:space="preserve">No. of unit </t>
  </si>
  <si>
    <t>Recieved weight</t>
  </si>
  <si>
    <t>Allowed weight</t>
  </si>
  <si>
    <t>Excess weight</t>
  </si>
  <si>
    <t>Rate</t>
  </si>
  <si>
    <t>Amount</t>
  </si>
  <si>
    <t>Hospital</t>
  </si>
  <si>
    <t>lab</t>
  </si>
  <si>
    <t>X-ray</t>
  </si>
  <si>
    <t xml:space="preserve">Excess weight </t>
  </si>
  <si>
    <t>5%GST</t>
  </si>
  <si>
    <t>total payble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</si>
</sst>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</numFmts>
  <fonts count="2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0"/>
      <scheme val="minor"/>
    </font>
    <font>
      <b/>
      <sz val="11"/>
      <color theme="1"/>
      <name val="Calibri"/>
      <family val="2"/>
      <charset val="0"/>
      <scheme val="minor"/>
    </font>
    <font>
      <b/>
      <sz val="24"/>
      <color theme="1"/>
      <name val="Calibri"/>
      <family val="2"/>
      <charset val="0"/>
      <scheme val="minor"/>
    </font>
    <font>
      <b/>
      <sz val="12"/>
      <color theme="1"/>
      <name val="Calibri"/>
      <family val="2"/>
      <charset val="0"/>
      <scheme val="minor"/>
    </font>
    <font>
      <strike/>
      <sz val="11"/>
      <color theme="1"/>
      <name val="Calibri"/>
      <family val="2"/>
      <charset val="0"/>
      <scheme val="minor"/>
    </font>
    <font>
      <b/>
      <sz val="11"/>
      <name val="Calibri"/>
      <family val="2"/>
      <charset val="0"/>
      <scheme val="minor"/>
    </font>
    <font>
      <b/>
      <sz val="11"/>
      <color rgb="FFFF0000"/>
      <name val="Calibri"/>
      <family val="2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3" tint="0.799951170384838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7" borderId="16" applyNumberFormat="0" applyAlignment="0" applyProtection="0">
      <alignment vertical="center"/>
    </xf>
    <xf numFmtId="0" fontId="17" fillId="18" borderId="17" applyNumberFormat="0" applyAlignment="0" applyProtection="0">
      <alignment vertical="center"/>
    </xf>
    <xf numFmtId="0" fontId="18" fillId="18" borderId="16" applyNumberFormat="0" applyAlignment="0" applyProtection="0">
      <alignment vertical="center"/>
    </xf>
    <xf numFmtId="0" fontId="19" fillId="19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80" fontId="2" fillId="7" borderId="9" xfId="0" applyNumberFormat="1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/>
    </xf>
    <xf numFmtId="0" fontId="5" fillId="7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180" fontId="2" fillId="7" borderId="6" xfId="0" applyNumberFormat="1" applyFont="1" applyFill="1" applyBorder="1" applyAlignment="1">
      <alignment horizontal="center" vertical="center"/>
    </xf>
    <xf numFmtId="180" fontId="2" fillId="7" borderId="7" xfId="0" applyNumberFormat="1" applyFont="1" applyFill="1" applyBorder="1" applyAlignment="1">
      <alignment horizontal="center" vertical="center"/>
    </xf>
    <xf numFmtId="0" fontId="2" fillId="4" borderId="9" xfId="0" applyNumberFormat="1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" fillId="8" borderId="9" xfId="0" applyFont="1" applyFill="1" applyBorder="1" applyAlignment="1">
      <alignment vertical="top" wrapText="1"/>
    </xf>
    <xf numFmtId="0" fontId="2" fillId="0" borderId="9" xfId="0" applyFont="1" applyFill="1" applyBorder="1" applyAlignment="1"/>
    <xf numFmtId="0" fontId="1" fillId="0" borderId="9" xfId="0" applyFont="1" applyFill="1" applyBorder="1" applyAlignment="1"/>
    <xf numFmtId="0" fontId="1" fillId="0" borderId="9" xfId="0" applyNumberFormat="1" applyFont="1" applyFill="1" applyBorder="1" applyAlignment="1"/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2" fillId="0" borderId="9" xfId="0" applyNumberFormat="1" applyFont="1" applyFill="1" applyBorder="1" applyAlignment="1"/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4" fillId="12" borderId="8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6" fillId="15" borderId="9" xfId="0" applyFont="1" applyFill="1" applyBorder="1" applyAlignment="1">
      <alignment horizontal="center" vertical="center"/>
    </xf>
    <xf numFmtId="0" fontId="6" fillId="13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6" fillId="13" borderId="9" xfId="0" applyNumberFormat="1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/>
    </xf>
    <xf numFmtId="0" fontId="2" fillId="15" borderId="8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7"/>
  <sheetViews>
    <sheetView tabSelected="1" workbookViewId="0">
      <selection activeCell="F35" sqref="F35"/>
    </sheetView>
  </sheetViews>
  <sheetFormatPr defaultColWidth="9" defaultRowHeight="15"/>
  <cols>
    <col min="1" max="1" width="9" style="1"/>
    <col min="2" max="2" width="14.8571428571429" style="1" customWidth="1"/>
    <col min="3" max="12" width="11.5714285714286" style="1" customWidth="1"/>
    <col min="13" max="13" width="13.8571428571429" style="1" customWidth="1"/>
    <col min="14" max="14" width="10.5714285714286" style="1" customWidth="1"/>
    <col min="15" max="15" width="11.2857142857143" style="1" customWidth="1"/>
    <col min="16" max="16384" width="9" style="1"/>
  </cols>
  <sheetData>
    <row r="1" s="1" customFormat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2"/>
    </row>
    <row r="2" s="1" customFormat="1" spans="1:1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43"/>
    </row>
    <row r="3" s="1" customFormat="1" ht="15.75" spans="1:15">
      <c r="A3" s="7" t="s">
        <v>1</v>
      </c>
      <c r="B3" s="8" t="s">
        <v>2</v>
      </c>
      <c r="C3" s="9" t="s">
        <v>3</v>
      </c>
      <c r="D3" s="10"/>
      <c r="E3" s="11" t="s">
        <v>4</v>
      </c>
      <c r="F3" s="12"/>
      <c r="G3" s="13" t="s">
        <v>5</v>
      </c>
      <c r="H3" s="13"/>
      <c r="I3" s="44" t="s">
        <v>6</v>
      </c>
      <c r="J3" s="45"/>
      <c r="K3" s="46" t="s">
        <v>7</v>
      </c>
      <c r="L3" s="47" t="s">
        <v>8</v>
      </c>
      <c r="M3" s="48" t="s">
        <v>9</v>
      </c>
      <c r="N3" s="49" t="s">
        <v>10</v>
      </c>
      <c r="O3" s="50" t="s">
        <v>11</v>
      </c>
    </row>
    <row r="4" s="1" customFormat="1" ht="15.75" spans="1:15">
      <c r="A4" s="14"/>
      <c r="B4" s="15"/>
      <c r="C4" s="16" t="s">
        <v>12</v>
      </c>
      <c r="D4" s="16" t="s">
        <v>13</v>
      </c>
      <c r="E4" s="17" t="s">
        <v>12</v>
      </c>
      <c r="F4" s="17" t="s">
        <v>13</v>
      </c>
      <c r="G4" s="18" t="s">
        <v>12</v>
      </c>
      <c r="H4" s="18" t="s">
        <v>14</v>
      </c>
      <c r="I4" s="51" t="s">
        <v>12</v>
      </c>
      <c r="J4" s="51" t="s">
        <v>13</v>
      </c>
      <c r="K4" s="52"/>
      <c r="L4" s="53"/>
      <c r="M4" s="54"/>
      <c r="N4" s="55"/>
      <c r="O4" s="56"/>
    </row>
    <row r="5" s="1" customFormat="1" ht="15.75" spans="1:15">
      <c r="A5" s="19">
        <v>1</v>
      </c>
      <c r="B5" s="20">
        <v>46113</v>
      </c>
      <c r="C5" s="21">
        <v>58</v>
      </c>
      <c r="D5" s="21">
        <v>118.4</v>
      </c>
      <c r="E5" s="21">
        <v>57</v>
      </c>
      <c r="F5" s="21">
        <v>109.8</v>
      </c>
      <c r="G5" s="22">
        <v>3</v>
      </c>
      <c r="H5" s="21">
        <v>9.5</v>
      </c>
      <c r="I5" s="21">
        <v>1</v>
      </c>
      <c r="J5" s="21">
        <v>3.6</v>
      </c>
      <c r="K5" s="21">
        <v>4</v>
      </c>
      <c r="L5" s="21">
        <v>8.1</v>
      </c>
      <c r="M5" s="57">
        <f t="shared" ref="M5:M30" si="0">E5+C5+G5</f>
        <v>118</v>
      </c>
      <c r="N5" s="58">
        <f t="shared" ref="N5:N34" si="1">L5+J5+F5+D5+H5</f>
        <v>249.4</v>
      </c>
      <c r="O5" s="21"/>
    </row>
    <row r="6" s="1" customFormat="1" spans="1:15">
      <c r="A6" s="19">
        <v>2</v>
      </c>
      <c r="B6" s="20">
        <f>B5+1</f>
        <v>46114</v>
      </c>
      <c r="C6" s="21">
        <v>58</v>
      </c>
      <c r="D6" s="21">
        <v>118.3</v>
      </c>
      <c r="E6" s="21">
        <v>57</v>
      </c>
      <c r="F6" s="21">
        <v>109.1</v>
      </c>
      <c r="G6" s="23">
        <v>3</v>
      </c>
      <c r="H6" s="21">
        <v>8.8</v>
      </c>
      <c r="I6" s="21">
        <v>3</v>
      </c>
      <c r="J6" s="21">
        <v>10</v>
      </c>
      <c r="K6" s="21">
        <v>4</v>
      </c>
      <c r="L6" s="21">
        <v>11.3</v>
      </c>
      <c r="M6" s="57">
        <f t="shared" si="0"/>
        <v>118</v>
      </c>
      <c r="N6" s="58">
        <f t="shared" si="1"/>
        <v>257.5</v>
      </c>
      <c r="O6" s="21"/>
    </row>
    <row r="7" s="1" customFormat="1" spans="1:15">
      <c r="A7" s="19">
        <v>3</v>
      </c>
      <c r="B7" s="20">
        <f t="shared" ref="B7:B34" si="2">B6+1</f>
        <v>46115</v>
      </c>
      <c r="C7" s="21">
        <v>57</v>
      </c>
      <c r="D7" s="21">
        <v>119.1</v>
      </c>
      <c r="E7" s="21">
        <v>57</v>
      </c>
      <c r="F7" s="21">
        <v>111.7</v>
      </c>
      <c r="G7" s="23">
        <v>3</v>
      </c>
      <c r="H7" s="21">
        <v>6.7</v>
      </c>
      <c r="I7" s="21">
        <v>1</v>
      </c>
      <c r="J7" s="21">
        <v>4.6</v>
      </c>
      <c r="K7" s="21">
        <v>6</v>
      </c>
      <c r="L7" s="21">
        <v>7.9</v>
      </c>
      <c r="M7" s="57">
        <f t="shared" si="0"/>
        <v>117</v>
      </c>
      <c r="N7" s="58">
        <f t="shared" si="1"/>
        <v>250</v>
      </c>
      <c r="O7" s="21" t="s">
        <v>15</v>
      </c>
    </row>
    <row r="8" s="1" customFormat="1" spans="1:15">
      <c r="A8" s="19">
        <v>4</v>
      </c>
      <c r="B8" s="20">
        <f t="shared" si="2"/>
        <v>46116</v>
      </c>
      <c r="C8" s="21">
        <v>56</v>
      </c>
      <c r="D8" s="21">
        <v>119.9</v>
      </c>
      <c r="E8" s="21">
        <v>57</v>
      </c>
      <c r="F8" s="21">
        <v>108.6</v>
      </c>
      <c r="G8" s="23">
        <v>3</v>
      </c>
      <c r="H8" s="21">
        <v>9.6</v>
      </c>
      <c r="I8" s="21">
        <v>3</v>
      </c>
      <c r="J8" s="21">
        <v>12.3</v>
      </c>
      <c r="K8" s="21">
        <v>4</v>
      </c>
      <c r="L8" s="21">
        <v>10.5</v>
      </c>
      <c r="M8" s="57">
        <f t="shared" si="0"/>
        <v>116</v>
      </c>
      <c r="N8" s="58">
        <f t="shared" si="1"/>
        <v>260.9</v>
      </c>
      <c r="O8" s="21"/>
    </row>
    <row r="9" s="1" customFormat="1" customHeight="1" spans="1:15">
      <c r="A9" s="19">
        <v>5</v>
      </c>
      <c r="B9" s="20">
        <f t="shared" si="2"/>
        <v>46117</v>
      </c>
      <c r="C9" s="21">
        <v>55</v>
      </c>
      <c r="D9" s="21">
        <v>117.6</v>
      </c>
      <c r="E9" s="21">
        <v>56</v>
      </c>
      <c r="F9" s="21">
        <v>102.4</v>
      </c>
      <c r="G9" s="23">
        <v>3</v>
      </c>
      <c r="H9" s="21">
        <v>9</v>
      </c>
      <c r="I9" s="21">
        <v>4</v>
      </c>
      <c r="J9" s="21">
        <v>15.6</v>
      </c>
      <c r="K9" s="21">
        <v>4</v>
      </c>
      <c r="L9" s="21">
        <v>13.6</v>
      </c>
      <c r="M9" s="57">
        <f t="shared" si="0"/>
        <v>114</v>
      </c>
      <c r="N9" s="58">
        <f t="shared" si="1"/>
        <v>258.2</v>
      </c>
      <c r="O9" s="59"/>
    </row>
    <row r="10" s="1" customFormat="1" spans="1:15">
      <c r="A10" s="19">
        <v>6</v>
      </c>
      <c r="B10" s="20">
        <f t="shared" si="2"/>
        <v>46118</v>
      </c>
      <c r="C10" s="24">
        <v>34</v>
      </c>
      <c r="D10" s="24">
        <v>78.8</v>
      </c>
      <c r="E10" s="24">
        <v>32</v>
      </c>
      <c r="F10" s="24">
        <v>73</v>
      </c>
      <c r="G10" s="23">
        <v>0</v>
      </c>
      <c r="H10" s="24">
        <v>0</v>
      </c>
      <c r="I10" s="24">
        <v>0</v>
      </c>
      <c r="J10" s="24">
        <v>0</v>
      </c>
      <c r="K10" s="24">
        <v>0</v>
      </c>
      <c r="L10" s="21">
        <v>0</v>
      </c>
      <c r="M10" s="57">
        <f t="shared" si="0"/>
        <v>66</v>
      </c>
      <c r="N10" s="58">
        <f t="shared" si="1"/>
        <v>151.8</v>
      </c>
      <c r="O10" s="21"/>
    </row>
    <row r="11" s="1" customFormat="1" spans="1:15">
      <c r="A11" s="19">
        <v>7</v>
      </c>
      <c r="B11" s="20">
        <f t="shared" si="2"/>
        <v>46119</v>
      </c>
      <c r="C11" s="21">
        <v>59</v>
      </c>
      <c r="D11" s="21">
        <v>118.5</v>
      </c>
      <c r="E11" s="21">
        <v>58</v>
      </c>
      <c r="F11" s="21">
        <v>110.1</v>
      </c>
      <c r="G11" s="23">
        <v>4</v>
      </c>
      <c r="H11" s="21">
        <v>10</v>
      </c>
      <c r="I11" s="21">
        <v>2</v>
      </c>
      <c r="J11" s="21">
        <v>7.9</v>
      </c>
      <c r="K11" s="21">
        <v>6</v>
      </c>
      <c r="L11" s="21">
        <v>11.9</v>
      </c>
      <c r="M11" s="57">
        <f t="shared" si="0"/>
        <v>121</v>
      </c>
      <c r="N11" s="58">
        <f t="shared" si="1"/>
        <v>258.4</v>
      </c>
      <c r="O11" s="21"/>
    </row>
    <row r="12" s="1" customFormat="1" spans="1:15">
      <c r="A12" s="19">
        <v>8</v>
      </c>
      <c r="B12" s="20">
        <f t="shared" si="2"/>
        <v>46120</v>
      </c>
      <c r="C12" s="21">
        <v>52</v>
      </c>
      <c r="D12" s="21">
        <v>113.1</v>
      </c>
      <c r="E12" s="21">
        <v>55</v>
      </c>
      <c r="F12" s="21">
        <v>109.9</v>
      </c>
      <c r="G12" s="23">
        <v>4</v>
      </c>
      <c r="H12" s="21">
        <v>9.1</v>
      </c>
      <c r="I12" s="21">
        <v>4</v>
      </c>
      <c r="J12" s="21">
        <v>16.1</v>
      </c>
      <c r="K12" s="21">
        <v>4</v>
      </c>
      <c r="L12" s="21">
        <v>13</v>
      </c>
      <c r="M12" s="57">
        <f t="shared" si="0"/>
        <v>111</v>
      </c>
      <c r="N12" s="58">
        <f t="shared" si="1"/>
        <v>261.2</v>
      </c>
      <c r="O12" s="21"/>
    </row>
    <row r="13" s="1" customFormat="1" spans="1:15">
      <c r="A13" s="19">
        <v>9</v>
      </c>
      <c r="B13" s="20">
        <f t="shared" si="2"/>
        <v>46121</v>
      </c>
      <c r="C13" s="21">
        <v>60</v>
      </c>
      <c r="D13" s="21">
        <v>125.3</v>
      </c>
      <c r="E13" s="21">
        <v>59</v>
      </c>
      <c r="F13" s="21">
        <v>123.2</v>
      </c>
      <c r="G13" s="23">
        <v>4</v>
      </c>
      <c r="H13" s="21">
        <v>10.2</v>
      </c>
      <c r="I13" s="21">
        <v>2</v>
      </c>
      <c r="J13" s="21">
        <v>8.3</v>
      </c>
      <c r="K13" s="21">
        <v>0</v>
      </c>
      <c r="L13" s="21">
        <v>0</v>
      </c>
      <c r="M13" s="57">
        <f t="shared" si="0"/>
        <v>123</v>
      </c>
      <c r="N13" s="58">
        <f t="shared" si="1"/>
        <v>267</v>
      </c>
      <c r="O13" s="21"/>
    </row>
    <row r="14" s="1" customFormat="1" spans="1:15">
      <c r="A14" s="19">
        <v>10</v>
      </c>
      <c r="B14" s="20">
        <f t="shared" si="2"/>
        <v>46122</v>
      </c>
      <c r="C14" s="21">
        <v>55</v>
      </c>
      <c r="D14" s="21">
        <v>120.8</v>
      </c>
      <c r="E14" s="21">
        <v>54</v>
      </c>
      <c r="F14" s="21">
        <v>109.2</v>
      </c>
      <c r="G14" s="25">
        <v>3</v>
      </c>
      <c r="H14" s="21">
        <v>7.6</v>
      </c>
      <c r="I14" s="21">
        <v>2</v>
      </c>
      <c r="J14" s="21">
        <v>8.5</v>
      </c>
      <c r="K14" s="21">
        <v>4</v>
      </c>
      <c r="L14" s="21">
        <v>9</v>
      </c>
      <c r="M14" s="57">
        <f t="shared" si="0"/>
        <v>112</v>
      </c>
      <c r="N14" s="58">
        <f t="shared" si="1"/>
        <v>255.1</v>
      </c>
      <c r="O14" s="21"/>
    </row>
    <row r="15" s="1" customFormat="1" spans="1:15">
      <c r="A15" s="19">
        <v>11</v>
      </c>
      <c r="B15" s="20">
        <f t="shared" si="2"/>
        <v>46123</v>
      </c>
      <c r="C15" s="21">
        <v>63</v>
      </c>
      <c r="D15" s="21">
        <v>116.6</v>
      </c>
      <c r="E15" s="21">
        <v>60</v>
      </c>
      <c r="F15" s="21">
        <v>109.5</v>
      </c>
      <c r="G15" s="21">
        <v>4</v>
      </c>
      <c r="H15" s="21">
        <v>10.2</v>
      </c>
      <c r="I15" s="21">
        <v>1</v>
      </c>
      <c r="J15" s="21">
        <v>4.2</v>
      </c>
      <c r="K15" s="21">
        <v>2</v>
      </c>
      <c r="L15" s="21">
        <v>8.3</v>
      </c>
      <c r="M15" s="57">
        <f t="shared" si="0"/>
        <v>127</v>
      </c>
      <c r="N15" s="58">
        <f t="shared" si="1"/>
        <v>248.8</v>
      </c>
      <c r="O15" s="21"/>
    </row>
    <row r="16" s="1" customFormat="1" spans="1:15">
      <c r="A16" s="19">
        <v>12</v>
      </c>
      <c r="B16" s="20">
        <f t="shared" si="2"/>
        <v>46124</v>
      </c>
      <c r="C16" s="21">
        <v>61</v>
      </c>
      <c r="D16" s="21">
        <v>124.1</v>
      </c>
      <c r="E16" s="21">
        <v>64</v>
      </c>
      <c r="F16" s="21">
        <v>116.4</v>
      </c>
      <c r="G16" s="21">
        <v>3</v>
      </c>
      <c r="H16" s="21">
        <v>8.6</v>
      </c>
      <c r="I16" s="21">
        <v>3</v>
      </c>
      <c r="J16" s="21">
        <v>12.6</v>
      </c>
      <c r="K16" s="21">
        <v>3</v>
      </c>
      <c r="L16" s="21">
        <v>6.9</v>
      </c>
      <c r="M16" s="57">
        <f t="shared" si="0"/>
        <v>128</v>
      </c>
      <c r="N16" s="58">
        <f t="shared" si="1"/>
        <v>268.6</v>
      </c>
      <c r="O16" s="21"/>
    </row>
    <row r="17" s="1" customFormat="1" spans="1:15">
      <c r="A17" s="19">
        <v>13</v>
      </c>
      <c r="B17" s="20">
        <f t="shared" si="2"/>
        <v>46125</v>
      </c>
      <c r="C17" s="21">
        <v>38</v>
      </c>
      <c r="D17" s="21">
        <v>83.9</v>
      </c>
      <c r="E17" s="21">
        <v>38</v>
      </c>
      <c r="F17" s="21">
        <v>85.7</v>
      </c>
      <c r="G17" s="21">
        <v>0</v>
      </c>
      <c r="H17" s="21">
        <v>0</v>
      </c>
      <c r="I17" s="21">
        <v>2</v>
      </c>
      <c r="J17" s="21">
        <v>8.5</v>
      </c>
      <c r="K17" s="21">
        <v>3</v>
      </c>
      <c r="L17" s="21">
        <v>8.3</v>
      </c>
      <c r="M17" s="57">
        <f t="shared" si="0"/>
        <v>76</v>
      </c>
      <c r="N17" s="58">
        <f t="shared" si="1"/>
        <v>186.4</v>
      </c>
      <c r="O17" s="21"/>
    </row>
    <row r="18" s="1" customFormat="1" spans="1:15">
      <c r="A18" s="19">
        <v>14</v>
      </c>
      <c r="B18" s="20">
        <f t="shared" si="2"/>
        <v>46126</v>
      </c>
      <c r="C18" s="21">
        <v>61</v>
      </c>
      <c r="D18" s="21">
        <v>127.8</v>
      </c>
      <c r="E18" s="21">
        <v>62</v>
      </c>
      <c r="F18" s="21">
        <v>123.2</v>
      </c>
      <c r="G18" s="21">
        <v>4</v>
      </c>
      <c r="H18" s="21">
        <v>10.7</v>
      </c>
      <c r="I18" s="21">
        <v>1</v>
      </c>
      <c r="J18" s="21">
        <v>4.2</v>
      </c>
      <c r="K18" s="21">
        <v>3</v>
      </c>
      <c r="L18" s="21">
        <v>8.1</v>
      </c>
      <c r="M18" s="57">
        <f t="shared" si="0"/>
        <v>127</v>
      </c>
      <c r="N18" s="58">
        <f t="shared" si="1"/>
        <v>274</v>
      </c>
      <c r="O18" s="21"/>
    </row>
    <row r="19" s="1" customFormat="1" spans="1:15">
      <c r="A19" s="19">
        <v>15</v>
      </c>
      <c r="B19" s="20">
        <f t="shared" si="2"/>
        <v>46127</v>
      </c>
      <c r="C19" s="21">
        <v>61</v>
      </c>
      <c r="D19" s="21">
        <v>119</v>
      </c>
      <c r="E19" s="21">
        <v>59</v>
      </c>
      <c r="F19" s="21">
        <v>114.6</v>
      </c>
      <c r="G19" s="21">
        <v>4</v>
      </c>
      <c r="H19" s="21">
        <v>9.6</v>
      </c>
      <c r="I19" s="21">
        <v>3</v>
      </c>
      <c r="J19" s="21">
        <v>12.3</v>
      </c>
      <c r="K19" s="21">
        <v>4</v>
      </c>
      <c r="L19" s="21">
        <v>10.6</v>
      </c>
      <c r="M19" s="57">
        <f t="shared" si="0"/>
        <v>124</v>
      </c>
      <c r="N19" s="58">
        <f t="shared" si="1"/>
        <v>266.1</v>
      </c>
      <c r="O19" s="60"/>
    </row>
    <row r="20" s="1" customFormat="1" ht="15.75" spans="1:15">
      <c r="A20" s="19">
        <v>16</v>
      </c>
      <c r="B20" s="20">
        <f t="shared" si="2"/>
        <v>46128</v>
      </c>
      <c r="C20" s="26">
        <v>65</v>
      </c>
      <c r="D20" s="21">
        <v>124</v>
      </c>
      <c r="E20" s="21">
        <v>73</v>
      </c>
      <c r="F20" s="21">
        <v>128.9</v>
      </c>
      <c r="G20" s="21">
        <v>4</v>
      </c>
      <c r="H20" s="21">
        <v>9.7</v>
      </c>
      <c r="I20" s="21">
        <v>4</v>
      </c>
      <c r="J20" s="21">
        <v>21.7</v>
      </c>
      <c r="K20" s="21">
        <v>2</v>
      </c>
      <c r="L20" s="21">
        <v>4.2</v>
      </c>
      <c r="M20" s="57">
        <f t="shared" si="0"/>
        <v>142</v>
      </c>
      <c r="N20" s="58">
        <f t="shared" si="1"/>
        <v>288.5</v>
      </c>
      <c r="O20" s="21"/>
    </row>
    <row r="21" s="1" customFormat="1" spans="1:15">
      <c r="A21" s="19">
        <v>17</v>
      </c>
      <c r="B21" s="20">
        <f t="shared" si="2"/>
        <v>46129</v>
      </c>
      <c r="C21" s="21">
        <v>64</v>
      </c>
      <c r="D21" s="21">
        <v>119.8</v>
      </c>
      <c r="E21" s="21">
        <v>66</v>
      </c>
      <c r="F21" s="21">
        <v>116</v>
      </c>
      <c r="G21" s="21">
        <v>4</v>
      </c>
      <c r="H21" s="21">
        <v>9.1</v>
      </c>
      <c r="I21" s="21">
        <v>4</v>
      </c>
      <c r="J21" s="21">
        <v>16.3</v>
      </c>
      <c r="K21" s="21">
        <v>3</v>
      </c>
      <c r="L21" s="21">
        <v>7.5</v>
      </c>
      <c r="M21" s="57">
        <f t="shared" si="0"/>
        <v>134</v>
      </c>
      <c r="N21" s="58">
        <f t="shared" si="1"/>
        <v>268.7</v>
      </c>
      <c r="O21" s="21"/>
    </row>
    <row r="22" s="1" customFormat="1" spans="1:15">
      <c r="A22" s="19">
        <v>18</v>
      </c>
      <c r="B22" s="20">
        <f t="shared" si="2"/>
        <v>46130</v>
      </c>
      <c r="C22" s="27">
        <v>67</v>
      </c>
      <c r="D22" s="21">
        <v>122.2</v>
      </c>
      <c r="E22" s="21">
        <v>66</v>
      </c>
      <c r="F22" s="21">
        <v>124.6</v>
      </c>
      <c r="G22" s="21">
        <v>3</v>
      </c>
      <c r="H22" s="21">
        <v>9.6</v>
      </c>
      <c r="I22" s="21">
        <v>6</v>
      </c>
      <c r="J22" s="21">
        <v>33.2</v>
      </c>
      <c r="K22" s="21">
        <v>3</v>
      </c>
      <c r="L22" s="21">
        <v>10.5</v>
      </c>
      <c r="M22" s="57">
        <f t="shared" si="0"/>
        <v>136</v>
      </c>
      <c r="N22" s="58">
        <f t="shared" si="1"/>
        <v>300.1</v>
      </c>
      <c r="O22" s="21"/>
    </row>
    <row r="23" s="1" customFormat="1" spans="1:15">
      <c r="A23" s="19">
        <v>19</v>
      </c>
      <c r="B23" s="20">
        <f t="shared" si="2"/>
        <v>46131</v>
      </c>
      <c r="C23" s="24">
        <v>61</v>
      </c>
      <c r="D23" s="24">
        <v>124.6</v>
      </c>
      <c r="E23" s="24">
        <v>67</v>
      </c>
      <c r="F23" s="24">
        <v>130.9</v>
      </c>
      <c r="G23" s="24">
        <v>0</v>
      </c>
      <c r="H23" s="24">
        <v>0</v>
      </c>
      <c r="I23" s="24">
        <v>0</v>
      </c>
      <c r="J23" s="24">
        <v>0</v>
      </c>
      <c r="K23" s="24">
        <v>3</v>
      </c>
      <c r="L23" s="21">
        <v>8.1</v>
      </c>
      <c r="M23" s="57">
        <f t="shared" si="0"/>
        <v>128</v>
      </c>
      <c r="N23" s="58">
        <f t="shared" si="1"/>
        <v>263.6</v>
      </c>
      <c r="O23" s="21"/>
    </row>
    <row r="24" s="1" customFormat="1" spans="1:15">
      <c r="A24" s="19">
        <v>20</v>
      </c>
      <c r="B24" s="20">
        <f t="shared" si="2"/>
        <v>46132</v>
      </c>
      <c r="C24" s="24">
        <v>41</v>
      </c>
      <c r="D24" s="24">
        <v>74.4</v>
      </c>
      <c r="E24" s="24">
        <v>38</v>
      </c>
      <c r="F24" s="24">
        <v>69.2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1">
        <v>0</v>
      </c>
      <c r="M24" s="57">
        <f t="shared" si="0"/>
        <v>79</v>
      </c>
      <c r="N24" s="58">
        <f t="shared" si="1"/>
        <v>143.6</v>
      </c>
      <c r="O24" s="21"/>
    </row>
    <row r="25" s="1" customFormat="1" spans="1:15">
      <c r="A25" s="19">
        <v>21</v>
      </c>
      <c r="B25" s="20">
        <f t="shared" si="2"/>
        <v>46133</v>
      </c>
      <c r="C25" s="24">
        <v>62</v>
      </c>
      <c r="D25" s="24">
        <v>122.7</v>
      </c>
      <c r="E25" s="24">
        <v>61</v>
      </c>
      <c r="F25" s="24">
        <v>112.8</v>
      </c>
      <c r="G25" s="24">
        <v>3</v>
      </c>
      <c r="H25" s="24">
        <v>9.6</v>
      </c>
      <c r="I25" s="24">
        <v>2</v>
      </c>
      <c r="J25" s="24">
        <v>8</v>
      </c>
      <c r="K25" s="24">
        <v>3</v>
      </c>
      <c r="L25" s="21">
        <v>11</v>
      </c>
      <c r="M25" s="57">
        <f t="shared" si="0"/>
        <v>126</v>
      </c>
      <c r="N25" s="58">
        <f t="shared" si="1"/>
        <v>264.1</v>
      </c>
      <c r="O25" s="21"/>
    </row>
    <row r="26" s="1" customFormat="1" spans="1:15">
      <c r="A26" s="19">
        <v>22</v>
      </c>
      <c r="B26" s="20">
        <f t="shared" si="2"/>
        <v>46134</v>
      </c>
      <c r="C26" s="21">
        <v>61</v>
      </c>
      <c r="D26" s="21">
        <v>130.7</v>
      </c>
      <c r="E26" s="21">
        <v>62</v>
      </c>
      <c r="F26" s="21">
        <v>116.5</v>
      </c>
      <c r="G26" s="21">
        <v>3</v>
      </c>
      <c r="H26" s="21">
        <v>8.7</v>
      </c>
      <c r="I26" s="21">
        <v>1</v>
      </c>
      <c r="J26" s="21">
        <v>3.6</v>
      </c>
      <c r="K26" s="21">
        <v>2</v>
      </c>
      <c r="L26" s="21">
        <v>8.2</v>
      </c>
      <c r="M26" s="57">
        <f t="shared" si="0"/>
        <v>126</v>
      </c>
      <c r="N26" s="58">
        <f t="shared" si="1"/>
        <v>267.7</v>
      </c>
      <c r="O26" s="21"/>
    </row>
    <row r="27" s="1" customFormat="1" spans="1:15">
      <c r="A27" s="19">
        <v>23</v>
      </c>
      <c r="B27" s="20">
        <f t="shared" si="2"/>
        <v>46135</v>
      </c>
      <c r="C27" s="21">
        <v>59</v>
      </c>
      <c r="D27" s="21">
        <v>121</v>
      </c>
      <c r="E27" s="21">
        <v>64</v>
      </c>
      <c r="F27" s="21">
        <v>122.1</v>
      </c>
      <c r="G27" s="21">
        <v>3</v>
      </c>
      <c r="H27" s="21">
        <v>9.7</v>
      </c>
      <c r="I27" s="21">
        <v>3</v>
      </c>
      <c r="J27" s="21">
        <v>12.5</v>
      </c>
      <c r="K27" s="21">
        <v>4</v>
      </c>
      <c r="L27" s="21">
        <v>8.3</v>
      </c>
      <c r="M27" s="57">
        <f t="shared" si="0"/>
        <v>126</v>
      </c>
      <c r="N27" s="58">
        <f t="shared" si="1"/>
        <v>273.6</v>
      </c>
      <c r="O27" s="21"/>
    </row>
    <row r="28" s="1" customFormat="1" spans="1:15">
      <c r="A28" s="19">
        <v>24</v>
      </c>
      <c r="B28" s="20">
        <f t="shared" si="2"/>
        <v>46136</v>
      </c>
      <c r="C28" s="21">
        <v>61</v>
      </c>
      <c r="D28" s="21">
        <v>117</v>
      </c>
      <c r="E28" s="21">
        <v>59</v>
      </c>
      <c r="F28" s="21">
        <v>110.8</v>
      </c>
      <c r="G28" s="21">
        <v>4</v>
      </c>
      <c r="H28" s="21">
        <v>8.9</v>
      </c>
      <c r="I28" s="21">
        <v>2</v>
      </c>
      <c r="J28" s="21">
        <v>8.9</v>
      </c>
      <c r="K28" s="21">
        <v>7</v>
      </c>
      <c r="L28" s="21">
        <v>21.7</v>
      </c>
      <c r="M28" s="57">
        <f t="shared" si="0"/>
        <v>124</v>
      </c>
      <c r="N28" s="58">
        <f t="shared" si="1"/>
        <v>267.3</v>
      </c>
      <c r="O28" s="21"/>
    </row>
    <row r="29" s="1" customFormat="1" spans="1:15">
      <c r="A29" s="19">
        <v>25</v>
      </c>
      <c r="B29" s="20">
        <f t="shared" si="2"/>
        <v>46137</v>
      </c>
      <c r="C29" s="24">
        <v>61</v>
      </c>
      <c r="D29" s="24">
        <v>118.9</v>
      </c>
      <c r="E29" s="24">
        <v>58</v>
      </c>
      <c r="F29" s="24">
        <v>110.6</v>
      </c>
      <c r="G29" s="24">
        <v>3</v>
      </c>
      <c r="H29" s="24">
        <v>6.7</v>
      </c>
      <c r="I29" s="24">
        <v>1</v>
      </c>
      <c r="J29" s="24">
        <v>4.6</v>
      </c>
      <c r="K29" s="24">
        <v>5</v>
      </c>
      <c r="L29" s="21">
        <v>7.5</v>
      </c>
      <c r="M29" s="57">
        <f t="shared" si="0"/>
        <v>122</v>
      </c>
      <c r="N29" s="58">
        <f t="shared" si="1"/>
        <v>248.3</v>
      </c>
      <c r="O29" s="21"/>
    </row>
    <row r="30" s="1" customFormat="1" spans="1:15">
      <c r="A30" s="19">
        <v>26</v>
      </c>
      <c r="B30" s="20">
        <f t="shared" si="2"/>
        <v>46138</v>
      </c>
      <c r="C30" s="28">
        <v>62</v>
      </c>
      <c r="D30" s="28">
        <v>130.3</v>
      </c>
      <c r="E30" s="28">
        <v>62</v>
      </c>
      <c r="F30" s="28">
        <v>119.3</v>
      </c>
      <c r="G30" s="28">
        <v>4</v>
      </c>
      <c r="H30" s="24">
        <v>9.9</v>
      </c>
      <c r="I30" s="24">
        <v>3</v>
      </c>
      <c r="J30" s="24">
        <v>12.5</v>
      </c>
      <c r="K30" s="28">
        <v>5</v>
      </c>
      <c r="L30" s="21">
        <v>14.6</v>
      </c>
      <c r="M30" s="57">
        <f t="shared" si="0"/>
        <v>128</v>
      </c>
      <c r="N30" s="58">
        <f t="shared" si="1"/>
        <v>286.6</v>
      </c>
      <c r="O30" s="21"/>
    </row>
    <row r="31" s="1" customFormat="1" spans="1:15">
      <c r="A31" s="19">
        <v>27</v>
      </c>
      <c r="B31" s="20">
        <f t="shared" si="2"/>
        <v>46139</v>
      </c>
      <c r="C31" s="28">
        <v>36</v>
      </c>
      <c r="D31" s="28">
        <v>83.4</v>
      </c>
      <c r="E31" s="28">
        <v>34</v>
      </c>
      <c r="F31" s="28">
        <v>80.2</v>
      </c>
      <c r="G31" s="28">
        <v>0</v>
      </c>
      <c r="H31" s="24">
        <v>0</v>
      </c>
      <c r="I31" s="24">
        <v>2</v>
      </c>
      <c r="J31" s="24">
        <v>8.4</v>
      </c>
      <c r="K31" s="28">
        <v>4</v>
      </c>
      <c r="L31" s="21">
        <v>11.2</v>
      </c>
      <c r="M31" s="57">
        <v>0</v>
      </c>
      <c r="N31" s="58">
        <f t="shared" si="1"/>
        <v>183.2</v>
      </c>
      <c r="O31" s="21"/>
    </row>
    <row r="32" s="1" customFormat="1" spans="1:15">
      <c r="A32" s="19">
        <v>28</v>
      </c>
      <c r="B32" s="20">
        <f t="shared" si="2"/>
        <v>46140</v>
      </c>
      <c r="C32" s="28">
        <v>70</v>
      </c>
      <c r="D32" s="28">
        <v>134.2</v>
      </c>
      <c r="E32" s="28">
        <v>71</v>
      </c>
      <c r="F32" s="28">
        <v>125.7</v>
      </c>
      <c r="G32" s="28">
        <v>3</v>
      </c>
      <c r="H32" s="24">
        <v>9</v>
      </c>
      <c r="I32" s="24">
        <v>2</v>
      </c>
      <c r="J32" s="24">
        <v>8.3</v>
      </c>
      <c r="K32" s="28">
        <v>3</v>
      </c>
      <c r="L32" s="21">
        <v>8.6</v>
      </c>
      <c r="M32" s="57">
        <f t="shared" ref="M32:M35" si="3">E32+C32+G32</f>
        <v>144</v>
      </c>
      <c r="N32" s="58">
        <f t="shared" si="1"/>
        <v>285.8</v>
      </c>
      <c r="O32" s="21"/>
    </row>
    <row r="33" s="1" customFormat="1" spans="1:15">
      <c r="A33" s="19">
        <v>29</v>
      </c>
      <c r="B33" s="20">
        <f t="shared" si="2"/>
        <v>46141</v>
      </c>
      <c r="C33" s="28">
        <v>57</v>
      </c>
      <c r="D33" s="28">
        <v>116.3</v>
      </c>
      <c r="E33" s="28">
        <v>58</v>
      </c>
      <c r="F33" s="28">
        <v>112</v>
      </c>
      <c r="G33" s="28">
        <v>4</v>
      </c>
      <c r="H33" s="28">
        <v>10.1</v>
      </c>
      <c r="I33" s="28">
        <v>3</v>
      </c>
      <c r="J33" s="28">
        <v>12.2</v>
      </c>
      <c r="K33" s="28">
        <v>0</v>
      </c>
      <c r="L33" s="21">
        <v>0</v>
      </c>
      <c r="M33" s="57">
        <f t="shared" si="3"/>
        <v>119</v>
      </c>
      <c r="N33" s="58">
        <f t="shared" si="1"/>
        <v>250.6</v>
      </c>
      <c r="O33" s="21"/>
    </row>
    <row r="34" s="1" customFormat="1" spans="1:15">
      <c r="A34" s="19">
        <v>30</v>
      </c>
      <c r="B34" s="20">
        <f t="shared" si="2"/>
        <v>46142</v>
      </c>
      <c r="C34" s="28">
        <v>60</v>
      </c>
      <c r="D34" s="28">
        <v>122.9</v>
      </c>
      <c r="E34" s="28">
        <v>62</v>
      </c>
      <c r="F34" s="28">
        <v>118.4</v>
      </c>
      <c r="G34" s="28">
        <v>4</v>
      </c>
      <c r="H34" s="28">
        <v>9.6</v>
      </c>
      <c r="I34" s="28">
        <v>2</v>
      </c>
      <c r="J34" s="28">
        <v>7.9</v>
      </c>
      <c r="K34" s="28">
        <v>3</v>
      </c>
      <c r="L34" s="21">
        <v>10</v>
      </c>
      <c r="M34" s="57">
        <f t="shared" si="3"/>
        <v>126</v>
      </c>
      <c r="N34" s="58">
        <f t="shared" si="1"/>
        <v>268.8</v>
      </c>
      <c r="O34" s="21"/>
    </row>
    <row r="35" s="1" customFormat="1" ht="24" customHeight="1" spans="1:15">
      <c r="A35" s="29" t="s">
        <v>16</v>
      </c>
      <c r="B35" s="30"/>
      <c r="C35" s="31">
        <f>SUM(C5:C34)</f>
        <v>1715</v>
      </c>
      <c r="D35" s="31">
        <f>SUM(D5:D34)</f>
        <v>3483.6</v>
      </c>
      <c r="E35" s="31">
        <f>SUM(E5:E34)</f>
        <v>1726</v>
      </c>
      <c r="F35" s="31">
        <f>SUM(F5:F34)</f>
        <v>3314.4</v>
      </c>
      <c r="G35" s="31">
        <f>SUM(G5:G34)</f>
        <v>87</v>
      </c>
      <c r="H35" s="31">
        <f>SUM(H5:H34)</f>
        <v>230.2</v>
      </c>
      <c r="I35" s="31">
        <f>SUM(I5:I34)</f>
        <v>67</v>
      </c>
      <c r="J35" s="31">
        <f>SUM(J5:J34)</f>
        <v>286.8</v>
      </c>
      <c r="K35" s="31">
        <f>SUM(K5:K34)</f>
        <v>98</v>
      </c>
      <c r="L35" s="31">
        <f>SUM(L5:L34)</f>
        <v>258.9</v>
      </c>
      <c r="M35" s="57">
        <f t="shared" si="3"/>
        <v>3528</v>
      </c>
      <c r="N35" s="61">
        <f>SUM(N5:N34)</f>
        <v>7573.9</v>
      </c>
      <c r="O35" s="21"/>
    </row>
    <row r="36" s="1" customFormat="1" ht="15.75" spans="1:15">
      <c r="A36" s="32"/>
      <c r="B36" s="33"/>
      <c r="C36" s="33"/>
      <c r="D36" s="33"/>
      <c r="E36" s="33"/>
      <c r="F36" s="33"/>
      <c r="G36" s="33"/>
      <c r="H36" s="33"/>
      <c r="I36" s="33"/>
      <c r="J36" s="62"/>
      <c r="K36" s="63"/>
      <c r="L36" s="59"/>
      <c r="M36" s="64"/>
      <c r="N36" s="55"/>
      <c r="O36" s="21"/>
    </row>
    <row r="37" s="1" customFormat="1" hidden="1" spans="14:14">
      <c r="N37" s="1">
        <f>N35/10</f>
        <v>757.39</v>
      </c>
    </row>
    <row r="38" hidden="1"/>
    <row r="39" s="1" customFormat="1" hidden="1" spans="2:2">
      <c r="B39" s="34" t="s">
        <v>17</v>
      </c>
    </row>
    <row r="40" s="2" customFormat="1" ht="32" hidden="1" customHeight="1" spans="2:8">
      <c r="B40" s="35" t="s">
        <v>18</v>
      </c>
      <c r="C40" s="35" t="s">
        <v>19</v>
      </c>
      <c r="D40" s="35" t="s">
        <v>20</v>
      </c>
      <c r="E40" s="35" t="s">
        <v>21</v>
      </c>
      <c r="F40" s="35" t="s">
        <v>22</v>
      </c>
      <c r="G40" s="35" t="s">
        <v>23</v>
      </c>
      <c r="H40" s="35" t="s">
        <v>24</v>
      </c>
    </row>
    <row r="41" s="1" customFormat="1" hidden="1" spans="2:8">
      <c r="B41" s="36" t="s">
        <v>25</v>
      </c>
      <c r="C41" s="37">
        <v>120</v>
      </c>
      <c r="D41" s="37"/>
      <c r="E41" s="37">
        <f>36*31</f>
        <v>1116</v>
      </c>
      <c r="F41" s="37"/>
      <c r="G41" s="37">
        <v>273.79</v>
      </c>
      <c r="H41" s="37">
        <f t="shared" ref="H41:H43" si="4">C41*G41</f>
        <v>32854.8</v>
      </c>
    </row>
    <row r="42" s="1" customFormat="1" hidden="1" spans="2:8">
      <c r="B42" s="36" t="s">
        <v>26</v>
      </c>
      <c r="C42" s="37">
        <v>1</v>
      </c>
      <c r="D42" s="37"/>
      <c r="E42" s="37">
        <v>30</v>
      </c>
      <c r="F42" s="37"/>
      <c r="G42" s="37">
        <v>732</v>
      </c>
      <c r="H42" s="37">
        <f t="shared" si="4"/>
        <v>732</v>
      </c>
    </row>
    <row r="43" s="1" customFormat="1" hidden="1" spans="2:8">
      <c r="B43" s="36" t="s">
        <v>27</v>
      </c>
      <c r="C43" s="37">
        <v>1</v>
      </c>
      <c r="D43" s="37"/>
      <c r="E43" s="37">
        <v>30</v>
      </c>
      <c r="F43" s="37"/>
      <c r="G43" s="37">
        <v>293</v>
      </c>
      <c r="H43" s="37">
        <f t="shared" si="4"/>
        <v>293</v>
      </c>
    </row>
    <row r="44" s="1" customFormat="1" hidden="1" spans="2:8">
      <c r="B44" s="36" t="s">
        <v>28</v>
      </c>
      <c r="C44" s="37"/>
      <c r="D44" s="38">
        <f>N35-N37</f>
        <v>6816.51</v>
      </c>
      <c r="E44" s="38">
        <f>SUM(E41:E43)</f>
        <v>1176</v>
      </c>
      <c r="F44" s="37">
        <f>D44-E44</f>
        <v>5640.51</v>
      </c>
      <c r="G44" s="37">
        <v>30</v>
      </c>
      <c r="H44" s="37">
        <f>F44*G44</f>
        <v>169215.3</v>
      </c>
    </row>
    <row r="45" s="1" customFormat="1" hidden="1" spans="2:8">
      <c r="B45" s="37"/>
      <c r="C45" s="37"/>
      <c r="D45" s="37"/>
      <c r="E45" s="37"/>
      <c r="F45" s="37"/>
      <c r="G45" s="37" t="s">
        <v>16</v>
      </c>
      <c r="H45" s="38">
        <f>SUM(H41:H44)</f>
        <v>203095.1</v>
      </c>
    </row>
    <row r="46" s="1" customFormat="1" hidden="1" spans="2:8">
      <c r="B46" s="37"/>
      <c r="C46" s="37"/>
      <c r="D46" s="37"/>
      <c r="E46" s="37"/>
      <c r="F46" s="37"/>
      <c r="G46" s="37" t="s">
        <v>29</v>
      </c>
      <c r="H46" s="37">
        <f>H45*5%</f>
        <v>10154.755</v>
      </c>
    </row>
    <row r="47" s="1" customFormat="1" hidden="1" spans="2:8">
      <c r="B47" s="37"/>
      <c r="C47" s="37"/>
      <c r="D47" s="37"/>
      <c r="E47" s="37"/>
      <c r="F47" s="39" t="s">
        <v>30</v>
      </c>
      <c r="G47" s="40"/>
      <c r="H47" s="41">
        <f>SUM(H45:H46)</f>
        <v>213249.855</v>
      </c>
    </row>
  </sheetData>
  <mergeCells count="15">
    <mergeCell ref="C3:D3"/>
    <mergeCell ref="E3:F3"/>
    <mergeCell ref="G3:H3"/>
    <mergeCell ref="I3:J3"/>
    <mergeCell ref="A35:B35"/>
    <mergeCell ref="A36:J36"/>
    <mergeCell ref="F47:G47"/>
    <mergeCell ref="A3:A4"/>
    <mergeCell ref="B3:B4"/>
    <mergeCell ref="K3:K4"/>
    <mergeCell ref="L3:L4"/>
    <mergeCell ref="M3:M4"/>
    <mergeCell ref="N3:N4"/>
    <mergeCell ref="O3:O4"/>
    <mergeCell ref="A1:O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al01031</dc:creator>
  <cp:lastModifiedBy>WPS_1731142418</cp:lastModifiedBy>
  <dcterms:created xsi:type="dcterms:W3CDTF">2026-05-02T09:16:32Z</dcterms:created>
  <dcterms:modified xsi:type="dcterms:W3CDTF">2026-05-02T09:19:53Z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4837E11ECC3F4F99BED93083906D747A_11</vt:lpwstr>
  </property>
  <property fmtid="{D5CDD505-2E9C-101B-9397-08002B2CF9AE}" pid="3" name="KSOProductBuildVer">
    <vt:lpwstr>1033-12.2.0.23196</vt:lpwstr>
  </property>
</Properties>
</file>